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Mar18" sheetId="1" r:id="rId1"/>
  </sheets>
  <definedNames>
    <definedName name="_xlnm.Print_Area" localSheetId="0">'Mar18'!$A$1:$M$53</definedName>
    <definedName name="_xlnm.Print_Titles" localSheetId="0">'Mar18'!$A:$D</definedName>
  </definedNames>
  <calcPr calcId="145621"/>
</workbook>
</file>

<file path=xl/calcChain.xml><?xml version="1.0" encoding="utf-8"?>
<calcChain xmlns="http://schemas.openxmlformats.org/spreadsheetml/2006/main">
  <c r="M10" i="1" l="1"/>
  <c r="M13" i="1"/>
  <c r="M14" i="1"/>
  <c r="M15" i="1" s="1"/>
  <c r="E15" i="1"/>
  <c r="E43" i="1" s="1"/>
  <c r="G15" i="1"/>
  <c r="I15" i="1"/>
  <c r="K15" i="1"/>
  <c r="E30" i="1"/>
  <c r="G30" i="1"/>
  <c r="I30" i="1"/>
  <c r="I42" i="1" s="1"/>
  <c r="I43" i="1" s="1"/>
  <c r="K30" i="1"/>
  <c r="M30" i="1"/>
  <c r="E41" i="1"/>
  <c r="G41" i="1"/>
  <c r="I41" i="1"/>
  <c r="K41" i="1"/>
  <c r="M41" i="1"/>
  <c r="M42" i="1" s="1"/>
  <c r="E42" i="1"/>
  <c r="G42" i="1"/>
  <c r="I49" i="1"/>
  <c r="K49" i="1"/>
  <c r="M43" i="1" l="1"/>
  <c r="K42" i="1"/>
  <c r="K43" i="1" s="1"/>
  <c r="G43" i="1"/>
</calcChain>
</file>

<file path=xl/sharedStrings.xml><?xml version="1.0" encoding="utf-8"?>
<sst xmlns="http://schemas.openxmlformats.org/spreadsheetml/2006/main" count="57" uniqueCount="52">
  <si>
    <t>sponsorship revenue &amp; expenses proposed by Windfall for Unrestricted Funds.</t>
  </si>
  <si>
    <t xml:space="preserve">**  2017-2018 Budget incorporates the carryover funds from the previous year as decided by the board in addition to the increased </t>
  </si>
  <si>
    <t>Total Cash</t>
  </si>
  <si>
    <t>Unrestricted Funds - Checking</t>
  </si>
  <si>
    <t>State Funds - Savings</t>
  </si>
  <si>
    <t>State Funds - Checking</t>
  </si>
  <si>
    <t>Last Month</t>
  </si>
  <si>
    <t>Current Month</t>
  </si>
  <si>
    <t>Cash</t>
  </si>
  <si>
    <t>Net Income</t>
  </si>
  <si>
    <t>Total Expense</t>
  </si>
  <si>
    <t>Total SEMT State Expenses</t>
  </si>
  <si>
    <t>SEMT State Visitor Info. Center</t>
  </si>
  <si>
    <t>SEMT State Internet Development</t>
  </si>
  <si>
    <t>SEMT State TeleMarketing/Fulfill.</t>
  </si>
  <si>
    <t>SEMT State Tradeshows</t>
  </si>
  <si>
    <t>SEMT State Publicity</t>
  </si>
  <si>
    <t>SEMT State Printed Projects</t>
  </si>
  <si>
    <t>SEMT State Marketing Support</t>
  </si>
  <si>
    <t>SEMT State Advertising</t>
  </si>
  <si>
    <t>SEMT State Expenses</t>
  </si>
  <si>
    <t>Total SEMT Unrestricted Funds</t>
  </si>
  <si>
    <t>SEMT Unrestricted - Misc.</t>
  </si>
  <si>
    <t>SEMT Unrestricted - Commissions</t>
  </si>
  <si>
    <t>SEMT Unrestricted - Printing</t>
  </si>
  <si>
    <t>SEMT Unrestricted - Tradeshow Exp</t>
  </si>
  <si>
    <t>SEMT Unrestricted - Membership Dues</t>
  </si>
  <si>
    <t>SEMT Unrestricted - Lobby/Awareness</t>
  </si>
  <si>
    <t>SEMT Unrestricted - Meetings</t>
  </si>
  <si>
    <t>SEMT Unrestricted - Staff Training</t>
  </si>
  <si>
    <t>SEMT Unrestricted - Advertising</t>
  </si>
  <si>
    <t>SEMT Unrestricted Funds</t>
  </si>
  <si>
    <t>Expense</t>
  </si>
  <si>
    <t>Committed Rollover Funds from Prior Year</t>
  </si>
  <si>
    <t>Total Income</t>
  </si>
  <si>
    <t>Advertising - Tear Off Maps/Microsite</t>
  </si>
  <si>
    <t>Sponsorships</t>
  </si>
  <si>
    <t>Unrestricted Funds Revenue:</t>
  </si>
  <si>
    <t>SEMT State Interest Revenue</t>
  </si>
  <si>
    <t>SEMT State Revenue</t>
  </si>
  <si>
    <t>Income</t>
  </si>
  <si>
    <t>Annual Budget</t>
  </si>
  <si>
    <t>Budget</t>
  </si>
  <si>
    <t>Actual</t>
  </si>
  <si>
    <t xml:space="preserve">**2017-2018 </t>
  </si>
  <si>
    <t>July-Mar 2018</t>
  </si>
  <si>
    <t>March 2018</t>
  </si>
  <si>
    <t>YEAR TO DATE</t>
  </si>
  <si>
    <t>CURRENT MONTH</t>
  </si>
  <si>
    <t>Budget vs. Actual</t>
  </si>
  <si>
    <t xml:space="preserve">Profit &amp; Loss </t>
  </si>
  <si>
    <t>Visit Southeast Montana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</si>
</sst>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-#,##0.00"/>
    <numFmt numFmtId="166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4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indexed="8"/>
      <name val="Arial"/>
      <family val="2"/>
    </font>
    <font>
      <b/>
      <sz val="14"/>
      <color rgb="FF000000"/>
      <name val="Arial"/>
      <family val="2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0" fontId="9" fillId="0" borderId="0"/>
    <xf numFmtId="166" fontId="17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7" fillId="0" borderId="0"/>
    <xf numFmtId="43" fontId="9" fillId="0" borderId="0" applyFont="0" applyFill="0" applyBorder="0" applyAlignment="0" applyProtection="0"/>
    <xf numFmtId="3" fontId="17" fillId="0" borderId="0"/>
    <xf numFmtId="44" fontId="9" fillId="0" borderId="0" applyFont="0" applyFill="0" applyBorder="0" applyAlignment="0" applyProtection="0"/>
    <xf numFmtId="5" fontId="17" fillId="0" borderId="0"/>
    <xf numFmtId="0" fontId="17" fillId="0" borderId="0"/>
    <xf numFmtId="2" fontId="17" fillId="0" borderId="0"/>
    <xf numFmtId="0" fontId="18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17" fillId="0" borderId="0"/>
    <xf numFmtId="0" fontId="17" fillId="0" borderId="4"/>
  </cellStyleXfs>
  <cellXfs count="83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NumberFormat="1" applyFont="1"/>
    <xf numFmtId="0" fontId="3" fillId="0" borderId="0" xfId="0" applyNumberFormat="1" applyFont="1"/>
    <xf numFmtId="4" fontId="2" fillId="0" borderId="0" xfId="0" applyNumberFormat="1" applyFont="1"/>
    <xf numFmtId="3" fontId="2" fillId="0" borderId="0" xfId="0" applyNumberFormat="1" applyFont="1"/>
    <xf numFmtId="0" fontId="4" fillId="0" borderId="0" xfId="0" applyFont="1"/>
    <xf numFmtId="0" fontId="4" fillId="0" borderId="0" xfId="0" applyFont="1" applyFill="1"/>
    <xf numFmtId="3" fontId="5" fillId="0" borderId="0" xfId="0" applyNumberFormat="1" applyFont="1" applyBorder="1"/>
    <xf numFmtId="0" fontId="4" fillId="0" borderId="0" xfId="0" applyNumberFormat="1" applyFont="1"/>
    <xf numFmtId="0" fontId="6" fillId="0" borderId="0" xfId="0" applyNumberFormat="1" applyFont="1" applyAlignment="1">
      <alignment horizontal="left" indent="1"/>
    </xf>
    <xf numFmtId="0" fontId="7" fillId="0" borderId="0" xfId="0" applyNumberFormat="1" applyFont="1"/>
    <xf numFmtId="3" fontId="5" fillId="0" borderId="1" xfId="0" applyNumberFormat="1" applyFont="1" applyBorder="1"/>
    <xf numFmtId="3" fontId="5" fillId="0" borderId="2" xfId="0" applyNumberFormat="1" applyFont="1" applyBorder="1"/>
    <xf numFmtId="0" fontId="5" fillId="0" borderId="0" xfId="0" applyNumberFormat="1" applyFont="1" applyAlignment="1">
      <alignment horizontal="left"/>
    </xf>
    <xf numFmtId="3" fontId="5" fillId="0" borderId="0" xfId="0" applyNumberFormat="1" applyFont="1"/>
    <xf numFmtId="38" fontId="4" fillId="0" borderId="0" xfId="0" applyNumberFormat="1" applyFont="1" applyFill="1"/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/>
    </xf>
    <xf numFmtId="165" fontId="7" fillId="0" borderId="0" xfId="0" applyNumberFormat="1" applyFont="1" applyFill="1" applyBorder="1"/>
    <xf numFmtId="38" fontId="4" fillId="0" borderId="0" xfId="0" applyNumberFormat="1" applyFont="1"/>
    <xf numFmtId="0" fontId="3" fillId="0" borderId="0" xfId="0" applyFont="1"/>
    <xf numFmtId="38" fontId="7" fillId="0" borderId="3" xfId="1" applyNumberFormat="1" applyFont="1" applyFill="1" applyBorder="1"/>
    <xf numFmtId="38" fontId="7" fillId="0" borderId="0" xfId="0" applyNumberFormat="1" applyFont="1"/>
    <xf numFmtId="38" fontId="7" fillId="0" borderId="3" xfId="1" applyNumberFormat="1" applyFont="1" applyBorder="1"/>
    <xf numFmtId="49" fontId="7" fillId="0" borderId="0" xfId="0" applyNumberFormat="1" applyFont="1"/>
    <xf numFmtId="38" fontId="2" fillId="0" borderId="0" xfId="0" applyNumberFormat="1" applyFont="1"/>
    <xf numFmtId="164" fontId="8" fillId="0" borderId="2" xfId="1" applyNumberFormat="1" applyFont="1" applyBorder="1"/>
    <xf numFmtId="38" fontId="8" fillId="0" borderId="2" xfId="0" applyNumberFormat="1" applyFont="1" applyFill="1" applyBorder="1"/>
    <xf numFmtId="38" fontId="8" fillId="0" borderId="2" xfId="0" applyNumberFormat="1" applyFont="1" applyBorder="1"/>
    <xf numFmtId="38" fontId="8" fillId="0" borderId="0" xfId="0" applyNumberFormat="1" applyFont="1"/>
    <xf numFmtId="49" fontId="3" fillId="0" borderId="0" xfId="0" applyNumberFormat="1" applyFont="1"/>
    <xf numFmtId="43" fontId="8" fillId="0" borderId="0" xfId="1" applyFont="1"/>
    <xf numFmtId="43" fontId="8" fillId="0" borderId="2" xfId="1" applyFont="1" applyBorder="1"/>
    <xf numFmtId="164" fontId="8" fillId="0" borderId="0" xfId="1" applyNumberFormat="1" applyFont="1"/>
    <xf numFmtId="38" fontId="8" fillId="0" borderId="0" xfId="0" applyNumberFormat="1" applyFont="1" applyFill="1"/>
    <xf numFmtId="38" fontId="8" fillId="0" borderId="0" xfId="1" applyNumberFormat="1" applyFont="1"/>
    <xf numFmtId="38" fontId="8" fillId="0" borderId="0" xfId="1" applyNumberFormat="1" applyFont="1" applyBorder="1"/>
    <xf numFmtId="164" fontId="8" fillId="0" borderId="0" xfId="1" applyNumberFormat="1" applyFont="1" applyFill="1"/>
    <xf numFmtId="38" fontId="8" fillId="0" borderId="0" xfId="1" applyNumberFormat="1" applyFont="1" applyFill="1"/>
    <xf numFmtId="38" fontId="4" fillId="0" borderId="0" xfId="1" applyNumberFormat="1" applyFont="1"/>
    <xf numFmtId="164" fontId="8" fillId="0" borderId="2" xfId="1" applyNumberFormat="1" applyFont="1" applyFill="1" applyBorder="1"/>
    <xf numFmtId="164" fontId="8" fillId="0" borderId="0" xfId="0" applyNumberFormat="1" applyFont="1"/>
    <xf numFmtId="43" fontId="8" fillId="0" borderId="0" xfId="1" applyFont="1" applyFill="1"/>
    <xf numFmtId="38" fontId="2" fillId="0" borderId="0" xfId="0" applyNumberFormat="1" applyFont="1" applyFill="1"/>
    <xf numFmtId="38" fontId="8" fillId="0" borderId="2" xfId="1" applyNumberFormat="1" applyFont="1" applyFill="1" applyBorder="1"/>
    <xf numFmtId="43" fontId="8" fillId="0" borderId="2" xfId="1" applyFont="1" applyFill="1" applyBorder="1"/>
    <xf numFmtId="0" fontId="7" fillId="0" borderId="0" xfId="0" applyNumberFormat="1" applyFont="1" applyFill="1"/>
    <xf numFmtId="49" fontId="7" fillId="0" borderId="0" xfId="0" applyNumberFormat="1" applyFont="1" applyFill="1"/>
    <xf numFmtId="49" fontId="3" fillId="0" borderId="0" xfId="0" applyNumberFormat="1" applyFont="1" applyFill="1"/>
    <xf numFmtId="43" fontId="2" fillId="0" borderId="0" xfId="0" applyNumberFormat="1" applyFont="1"/>
    <xf numFmtId="38" fontId="4" fillId="0" borderId="0" xfId="0" applyNumberFormat="1" applyFont="1" applyBorder="1"/>
    <xf numFmtId="38" fontId="8" fillId="0" borderId="0" xfId="0" applyNumberFormat="1" applyFont="1" applyBorder="1"/>
    <xf numFmtId="43" fontId="8" fillId="0" borderId="0" xfId="1" applyFont="1" applyBorder="1"/>
    <xf numFmtId="49" fontId="7" fillId="0" borderId="0" xfId="0" applyNumberFormat="1" applyFont="1" applyAlignment="1">
      <alignment horizontal="left" indent="1"/>
    </xf>
    <xf numFmtId="3" fontId="4" fillId="0" borderId="0" xfId="0" applyNumberFormat="1" applyFont="1" applyFill="1"/>
    <xf numFmtId="3" fontId="4" fillId="0" borderId="0" xfId="0" applyNumberFormat="1" applyFont="1"/>
    <xf numFmtId="3" fontId="8" fillId="0" borderId="0" xfId="0" applyNumberFormat="1" applyFont="1"/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9" fontId="10" fillId="0" borderId="2" xfId="2" applyNumberFormat="1" applyFont="1" applyFill="1" applyBorder="1" applyAlignment="1">
      <alignment horizontal="center"/>
    </xf>
    <xf numFmtId="49" fontId="10" fillId="0" borderId="2" xfId="2" applyNumberFormat="1" applyFont="1" applyBorder="1" applyAlignment="1">
      <alignment horizontal="center"/>
    </xf>
    <xf numFmtId="49" fontId="9" fillId="0" borderId="2" xfId="2" applyNumberFormat="1" applyFont="1" applyBorder="1" applyAlignment="1">
      <alignment horizontal="center"/>
    </xf>
    <xf numFmtId="39" fontId="10" fillId="0" borderId="2" xfId="2" applyNumberFormat="1" applyFont="1" applyBorder="1" applyAlignment="1">
      <alignment horizontal="center"/>
    </xf>
    <xf numFmtId="39" fontId="9" fillId="0" borderId="2" xfId="2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10" fillId="0" borderId="0" xfId="2" applyNumberFormat="1" applyFont="1" applyFill="1" applyBorder="1" applyAlignment="1">
      <alignment horizontal="center"/>
    </xf>
    <xf numFmtId="17" fontId="10" fillId="0" borderId="0" xfId="2" quotePrefix="1" applyNumberFormat="1" applyFont="1" applyBorder="1" applyAlignment="1">
      <alignment horizontal="center"/>
    </xf>
    <xf numFmtId="0" fontId="9" fillId="0" borderId="0" xfId="2" applyNumberFormat="1" applyFont="1"/>
    <xf numFmtId="0" fontId="2" fillId="0" borderId="0" xfId="0" applyFont="1" applyBorder="1"/>
    <xf numFmtId="0" fontId="2" fillId="0" borderId="0" xfId="0" applyFont="1" applyFill="1" applyBorder="1"/>
    <xf numFmtId="49" fontId="11" fillId="0" borderId="2" xfId="2" applyNumberFormat="1" applyFont="1" applyBorder="1" applyAlignment="1">
      <alignment horizontal="center"/>
    </xf>
    <xf numFmtId="49" fontId="12" fillId="0" borderId="0" xfId="2" applyNumberFormat="1" applyFont="1" applyAlignment="1"/>
    <xf numFmtId="39" fontId="11" fillId="0" borderId="2" xfId="2" applyNumberFormat="1" applyFont="1" applyBorder="1" applyAlignment="1">
      <alignment horizontal="center" wrapText="1"/>
    </xf>
    <xf numFmtId="0" fontId="3" fillId="0" borderId="0" xfId="0" applyNumberFormat="1" applyFont="1" applyBorder="1"/>
    <xf numFmtId="0" fontId="13" fillId="0" borderId="0" xfId="0" applyFont="1"/>
    <xf numFmtId="0" fontId="14" fillId="0" borderId="0" xfId="0" applyNumberFormat="1" applyFont="1" applyAlignment="1">
      <alignment horizontal="center"/>
    </xf>
    <xf numFmtId="17" fontId="14" fillId="0" borderId="0" xfId="0" quotePrefix="1" applyNumberFormat="1" applyFont="1" applyAlignment="1">
      <alignment horizontal="center"/>
    </xf>
    <xf numFmtId="17" fontId="12" fillId="0" borderId="0" xfId="2" applyNumberFormat="1" applyFont="1" applyAlignment="1">
      <alignment horizontal="center"/>
    </xf>
    <xf numFmtId="0" fontId="15" fillId="0" borderId="0" xfId="2" applyNumberFormat="1" applyFont="1" applyAlignment="1">
      <alignment horizontal="center"/>
    </xf>
    <xf numFmtId="0" fontId="16" fillId="0" borderId="0" xfId="0" applyNumberFormat="1" applyFont="1" applyAlignment="1">
      <alignment horizontal="center"/>
    </xf>
  </cellXfs>
  <cellStyles count="31">
    <cellStyle name="Comma" xfId="1" builtinId="3"/>
    <cellStyle name="Comma 2" xfId="3"/>
    <cellStyle name="Comma 2 2" xfId="4"/>
    <cellStyle name="Comma 3" xfId="5"/>
    <cellStyle name="Comma 3 2" xfId="6"/>
    <cellStyle name="Comma 4" xfId="7"/>
    <cellStyle name="Comma0" xfId="8"/>
    <cellStyle name="Currency 2" xfId="9"/>
    <cellStyle name="Currency0" xfId="10"/>
    <cellStyle name="Date" xfId="11"/>
    <cellStyle name="Fixed" xfId="12"/>
    <cellStyle name="Heading 1 2" xfId="13"/>
    <cellStyle name="Heading 2 2" xfId="14"/>
    <cellStyle name="Normal" xfId="0" builtinId="0"/>
    <cellStyle name="Normal 10" xfId="15"/>
    <cellStyle name="Normal 2" xfId="16"/>
    <cellStyle name="Normal 2 2" xfId="17"/>
    <cellStyle name="Normal 2 3" xfId="18"/>
    <cellStyle name="Normal 2 4" xfId="19"/>
    <cellStyle name="Normal 2 5" xfId="20"/>
    <cellStyle name="Normal 3" xfId="21"/>
    <cellStyle name="Normal 3 2" xfId="22"/>
    <cellStyle name="Normal 3 3" xfId="23"/>
    <cellStyle name="Normal 4" xfId="2"/>
    <cellStyle name="Normal 5" xfId="24"/>
    <cellStyle name="Normal 6" xfId="25"/>
    <cellStyle name="Normal 7" xfId="26"/>
    <cellStyle name="Normal 8" xfId="27"/>
    <cellStyle name="Normal 9" xfId="28"/>
    <cellStyle name="Percent 2" xfId="29"/>
    <cellStyle name="Total 2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showGridLines="0" tabSelected="1" workbookViewId="0">
      <pane xSplit="4" ySplit="8" topLeftCell="E37" activePane="bottomRight" state="frozenSplit"/>
      <selection pane="topRight" activeCell="E1" sqref="E1"/>
      <selection pane="bottomLeft" activeCell="A3" sqref="A3"/>
      <selection pane="bottomRight" activeCell="N1" sqref="N1:O1048576"/>
    </sheetView>
  </sheetViews>
  <sheetFormatPr defaultRowHeight="14.25" x14ac:dyDescent="0.2"/>
  <cols>
    <col min="1" max="3" width="3" style="4" customWidth="1"/>
    <col min="4" max="4" width="37.140625" style="4" customWidth="1"/>
    <col min="5" max="5" width="10.7109375" style="3" customWidth="1"/>
    <col min="6" max="6" width="2.7109375" style="3" customWidth="1"/>
    <col min="7" max="7" width="10.7109375" style="3" customWidth="1"/>
    <col min="8" max="8" width="2.28515625" style="3" customWidth="1"/>
    <col min="9" max="9" width="12.5703125" style="3" bestFit="1" customWidth="1"/>
    <col min="10" max="10" width="2.7109375" style="3" customWidth="1"/>
    <col min="11" max="11" width="13.140625" style="3" bestFit="1" customWidth="1"/>
    <col min="12" max="12" width="2.7109375" style="1" customWidth="1"/>
    <col min="13" max="13" width="13.85546875" style="2" bestFit="1" customWidth="1"/>
    <col min="14" max="14" width="9.140625" style="1"/>
    <col min="15" max="15" width="11.5703125" style="1" bestFit="1" customWidth="1"/>
    <col min="16" max="16384" width="9.140625" style="1"/>
  </cols>
  <sheetData>
    <row r="1" spans="1:15" s="77" customFormat="1" ht="18" x14ac:dyDescent="0.25">
      <c r="A1" s="82" t="s">
        <v>51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5" s="77" customFormat="1" ht="18" x14ac:dyDescent="0.25">
      <c r="A2" s="81" t="s">
        <v>50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5" s="77" customFormat="1" ht="18" x14ac:dyDescent="0.25">
      <c r="A3" s="80" t="s">
        <v>49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5" s="77" customFormat="1" ht="18" x14ac:dyDescent="0.25">
      <c r="A4" s="79" t="s">
        <v>46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6" spans="1:15" s="71" customFormat="1" ht="15.75" x14ac:dyDescent="0.25">
      <c r="A6" s="76"/>
      <c r="B6" s="76"/>
      <c r="C6" s="76"/>
      <c r="D6" s="76"/>
      <c r="E6" s="75" t="s">
        <v>48</v>
      </c>
      <c r="F6" s="75"/>
      <c r="G6" s="75"/>
      <c r="H6" s="74"/>
      <c r="I6" s="73" t="s">
        <v>47</v>
      </c>
      <c r="J6" s="73"/>
      <c r="K6" s="73"/>
      <c r="M6" s="72"/>
    </row>
    <row r="7" spans="1:15" x14ac:dyDescent="0.2">
      <c r="A7" s="32"/>
      <c r="B7" s="26"/>
      <c r="C7" s="26"/>
      <c r="D7" s="26"/>
      <c r="E7" s="69" t="s">
        <v>46</v>
      </c>
      <c r="F7" s="70"/>
      <c r="G7" s="69" t="s">
        <v>46</v>
      </c>
      <c r="H7" s="70"/>
      <c r="I7" s="69" t="s">
        <v>45</v>
      </c>
      <c r="J7" s="70"/>
      <c r="K7" s="69" t="s">
        <v>45</v>
      </c>
      <c r="L7" s="7"/>
      <c r="M7" s="68" t="s">
        <v>44</v>
      </c>
    </row>
    <row r="8" spans="1:15" s="59" customFormat="1" x14ac:dyDescent="0.2">
      <c r="A8" s="67"/>
      <c r="B8" s="66"/>
      <c r="C8" s="66"/>
      <c r="D8" s="66"/>
      <c r="E8" s="64" t="s">
        <v>43</v>
      </c>
      <c r="F8" s="65"/>
      <c r="G8" s="64" t="s">
        <v>42</v>
      </c>
      <c r="H8" s="63"/>
      <c r="I8" s="62" t="s">
        <v>43</v>
      </c>
      <c r="J8" s="63"/>
      <c r="K8" s="62" t="s">
        <v>42</v>
      </c>
      <c r="L8" s="60"/>
      <c r="M8" s="61" t="s">
        <v>41</v>
      </c>
    </row>
    <row r="9" spans="1:15" x14ac:dyDescent="0.2">
      <c r="A9" s="32"/>
      <c r="B9" s="26" t="s">
        <v>40</v>
      </c>
      <c r="C9" s="26"/>
      <c r="D9" s="26"/>
      <c r="E9" s="58"/>
      <c r="F9" s="58"/>
      <c r="G9" s="58"/>
      <c r="H9" s="58"/>
      <c r="I9" s="58"/>
      <c r="J9" s="58"/>
      <c r="K9" s="58"/>
      <c r="L9" s="57"/>
      <c r="M9" s="56"/>
    </row>
    <row r="10" spans="1:15" x14ac:dyDescent="0.2">
      <c r="A10" s="32"/>
      <c r="B10" s="26"/>
      <c r="C10" s="26" t="s">
        <v>39</v>
      </c>
      <c r="D10" s="26"/>
      <c r="E10" s="33">
        <v>0</v>
      </c>
      <c r="F10" s="43"/>
      <c r="G10" s="33">
        <v>0</v>
      </c>
      <c r="H10" s="31"/>
      <c r="I10" s="31">
        <v>431500</v>
      </c>
      <c r="J10" s="31"/>
      <c r="K10" s="31">
        <v>431500</v>
      </c>
      <c r="L10" s="21"/>
      <c r="M10" s="40">
        <f>560000+4048</f>
        <v>564048</v>
      </c>
    </row>
    <row r="11" spans="1:15" x14ac:dyDescent="0.2">
      <c r="A11" s="32"/>
      <c r="B11" s="26"/>
      <c r="C11" s="26" t="s">
        <v>38</v>
      </c>
      <c r="D11" s="26"/>
      <c r="E11" s="31">
        <v>4.25</v>
      </c>
      <c r="F11" s="31"/>
      <c r="G11" s="33">
        <v>0</v>
      </c>
      <c r="H11" s="31"/>
      <c r="I11" s="31">
        <v>45.16</v>
      </c>
      <c r="J11" s="31"/>
      <c r="K11" s="33">
        <v>0</v>
      </c>
      <c r="L11" s="21"/>
      <c r="M11" s="44">
        <v>0</v>
      </c>
    </row>
    <row r="12" spans="1:15" x14ac:dyDescent="0.2">
      <c r="A12" s="32"/>
      <c r="B12" s="26"/>
      <c r="C12" s="26" t="s">
        <v>37</v>
      </c>
      <c r="D12" s="26"/>
      <c r="E12" s="31"/>
      <c r="F12" s="31"/>
      <c r="G12" s="33"/>
      <c r="H12" s="31"/>
      <c r="I12" s="31"/>
      <c r="J12" s="31"/>
      <c r="K12" s="33"/>
      <c r="L12" s="21"/>
      <c r="M12" s="44"/>
    </row>
    <row r="13" spans="1:15" x14ac:dyDescent="0.2">
      <c r="A13" s="32"/>
      <c r="B13" s="26"/>
      <c r="C13" s="55" t="s">
        <v>36</v>
      </c>
      <c r="D13" s="26"/>
      <c r="E13" s="33">
        <v>0</v>
      </c>
      <c r="F13" s="33"/>
      <c r="G13" s="31"/>
      <c r="H13" s="33">
        <v>0</v>
      </c>
      <c r="I13" s="33">
        <v>0</v>
      </c>
      <c r="J13" s="33"/>
      <c r="K13" s="33">
        <v>0</v>
      </c>
      <c r="L13" s="21"/>
      <c r="M13" s="39">
        <f>6500+16000</f>
        <v>22500</v>
      </c>
    </row>
    <row r="14" spans="1:15" x14ac:dyDescent="0.2">
      <c r="A14" s="32"/>
      <c r="B14" s="26"/>
      <c r="C14" s="55" t="s">
        <v>35</v>
      </c>
      <c r="D14" s="26"/>
      <c r="E14" s="46">
        <v>2250</v>
      </c>
      <c r="F14" s="54"/>
      <c r="G14" s="46">
        <v>2250</v>
      </c>
      <c r="H14" s="53"/>
      <c r="I14" s="46">
        <v>6750</v>
      </c>
      <c r="J14" s="53"/>
      <c r="K14" s="46">
        <v>6750</v>
      </c>
      <c r="L14" s="52"/>
      <c r="M14" s="46">
        <f>10000+10000</f>
        <v>20000</v>
      </c>
    </row>
    <row r="15" spans="1:15" x14ac:dyDescent="0.2">
      <c r="A15" s="32"/>
      <c r="B15" s="26" t="s">
        <v>34</v>
      </c>
      <c r="C15" s="26"/>
      <c r="D15" s="26"/>
      <c r="E15" s="31">
        <f>SUM(E10:E14)</f>
        <v>2254.25</v>
      </c>
      <c r="F15" s="31"/>
      <c r="G15" s="33">
        <f>SUM(G10:G14)</f>
        <v>2250</v>
      </c>
      <c r="H15" s="31"/>
      <c r="I15" s="31">
        <f>SUM(I10:I14)</f>
        <v>438295.16</v>
      </c>
      <c r="J15" s="31"/>
      <c r="K15" s="37">
        <f>SUM(K10:K14)</f>
        <v>438250</v>
      </c>
      <c r="L15" s="21"/>
      <c r="M15" s="36">
        <f>SUM(M10:M14)</f>
        <v>606548</v>
      </c>
      <c r="O15" s="51"/>
    </row>
    <row r="16" spans="1:15" x14ac:dyDescent="0.2">
      <c r="A16" s="32"/>
      <c r="B16" s="26"/>
      <c r="C16" s="26"/>
      <c r="D16" s="26"/>
      <c r="E16" s="31"/>
      <c r="F16" s="31"/>
      <c r="G16" s="31"/>
      <c r="H16" s="31"/>
      <c r="I16" s="31"/>
      <c r="J16" s="31"/>
      <c r="K16" s="31"/>
      <c r="L16" s="21"/>
      <c r="M16" s="36"/>
    </row>
    <row r="17" spans="1:16" s="2" customFormat="1" x14ac:dyDescent="0.2">
      <c r="A17" s="50"/>
      <c r="B17" s="49"/>
      <c r="C17" s="49" t="s">
        <v>33</v>
      </c>
      <c r="D17" s="48"/>
      <c r="E17" s="47">
        <v>0</v>
      </c>
      <c r="F17" s="44"/>
      <c r="G17" s="47">
        <v>0</v>
      </c>
      <c r="H17" s="44"/>
      <c r="I17" s="46"/>
      <c r="J17" s="44"/>
      <c r="K17" s="46"/>
      <c r="L17" s="17"/>
      <c r="M17" s="46">
        <v>19734</v>
      </c>
      <c r="O17" s="45"/>
    </row>
    <row r="18" spans="1:16" x14ac:dyDescent="0.2">
      <c r="A18" s="32"/>
      <c r="B18" s="26"/>
      <c r="C18" s="26"/>
      <c r="D18" s="12"/>
      <c r="E18" s="37"/>
      <c r="F18" s="31"/>
      <c r="G18" s="31"/>
      <c r="H18" s="31"/>
      <c r="I18" s="31"/>
      <c r="J18" s="31"/>
      <c r="K18" s="31"/>
      <c r="L18" s="21"/>
      <c r="M18" s="40"/>
      <c r="P18" s="27"/>
    </row>
    <row r="19" spans="1:16" x14ac:dyDescent="0.2">
      <c r="A19" s="32"/>
      <c r="B19" s="26" t="s">
        <v>32</v>
      </c>
      <c r="C19" s="26"/>
      <c r="D19" s="26"/>
      <c r="E19" s="31"/>
      <c r="F19" s="31"/>
      <c r="G19" s="31"/>
      <c r="H19" s="31"/>
      <c r="I19" s="31"/>
      <c r="J19" s="31"/>
      <c r="K19" s="31"/>
      <c r="L19" s="21"/>
      <c r="M19" s="36"/>
    </row>
    <row r="20" spans="1:16" x14ac:dyDescent="0.2">
      <c r="A20" s="32"/>
      <c r="B20" s="26"/>
      <c r="C20" s="26" t="s">
        <v>31</v>
      </c>
      <c r="D20" s="26"/>
      <c r="E20" s="31"/>
      <c r="F20" s="31"/>
      <c r="G20" s="31"/>
      <c r="H20" s="31"/>
      <c r="I20" s="31"/>
      <c r="J20" s="31"/>
      <c r="K20" s="31"/>
      <c r="L20" s="21"/>
      <c r="M20" s="36"/>
    </row>
    <row r="21" spans="1:16" x14ac:dyDescent="0.2">
      <c r="A21" s="32"/>
      <c r="B21" s="26"/>
      <c r="C21" s="26"/>
      <c r="D21" s="26" t="s">
        <v>30</v>
      </c>
      <c r="E21" s="35">
        <v>0</v>
      </c>
      <c r="F21" s="35"/>
      <c r="G21" s="35">
        <v>0</v>
      </c>
      <c r="H21" s="35"/>
      <c r="I21" s="35">
        <v>0</v>
      </c>
      <c r="J21" s="35"/>
      <c r="K21" s="35">
        <v>0</v>
      </c>
      <c r="L21" s="21"/>
      <c r="M21" s="44">
        <v>0</v>
      </c>
    </row>
    <row r="22" spans="1:16" x14ac:dyDescent="0.2">
      <c r="A22" s="32"/>
      <c r="B22" s="26"/>
      <c r="C22" s="26"/>
      <c r="D22" s="26" t="s">
        <v>29</v>
      </c>
      <c r="E22" s="35">
        <v>0</v>
      </c>
      <c r="F22" s="35"/>
      <c r="G22" s="35">
        <v>0</v>
      </c>
      <c r="H22" s="35"/>
      <c r="I22" s="35">
        <v>195.83</v>
      </c>
      <c r="J22" s="35"/>
      <c r="K22" s="35">
        <v>200</v>
      </c>
      <c r="L22" s="21"/>
      <c r="M22" s="40">
        <v>200</v>
      </c>
    </row>
    <row r="23" spans="1:16" x14ac:dyDescent="0.2">
      <c r="A23" s="32"/>
      <c r="B23" s="26"/>
      <c r="C23" s="26"/>
      <c r="D23" s="26" t="s">
        <v>28</v>
      </c>
      <c r="E23" s="35">
        <v>285.7</v>
      </c>
      <c r="F23" s="43"/>
      <c r="G23" s="35">
        <v>140</v>
      </c>
      <c r="H23" s="43"/>
      <c r="I23" s="35">
        <v>2080.2199999999998</v>
      </c>
      <c r="J23" s="43"/>
      <c r="K23" s="35">
        <v>1730</v>
      </c>
      <c r="L23" s="21"/>
      <c r="M23" s="40">
        <v>2400</v>
      </c>
    </row>
    <row r="24" spans="1:16" x14ac:dyDescent="0.2">
      <c r="A24" s="32"/>
      <c r="B24" s="26"/>
      <c r="C24" s="26"/>
      <c r="D24" s="26" t="s">
        <v>27</v>
      </c>
      <c r="E24" s="35">
        <v>0</v>
      </c>
      <c r="F24" s="43"/>
      <c r="G24" s="35">
        <v>0</v>
      </c>
      <c r="H24" s="35"/>
      <c r="I24" s="35">
        <v>2000</v>
      </c>
      <c r="J24" s="35"/>
      <c r="K24" s="35">
        <v>2000</v>
      </c>
      <c r="L24" s="21"/>
      <c r="M24" s="40">
        <v>2000</v>
      </c>
    </row>
    <row r="25" spans="1:16" x14ac:dyDescent="0.2">
      <c r="A25" s="32"/>
      <c r="B25" s="26"/>
      <c r="C25" s="26"/>
      <c r="D25" s="26" t="s">
        <v>26</v>
      </c>
      <c r="E25" s="35">
        <v>0</v>
      </c>
      <c r="F25" s="35"/>
      <c r="G25" s="35">
        <v>0</v>
      </c>
      <c r="H25" s="35"/>
      <c r="I25" s="35">
        <v>150</v>
      </c>
      <c r="J25" s="35"/>
      <c r="K25" s="35">
        <v>150</v>
      </c>
      <c r="L25" s="21"/>
      <c r="M25" s="40">
        <v>150</v>
      </c>
    </row>
    <row r="26" spans="1:16" x14ac:dyDescent="0.2">
      <c r="A26" s="32"/>
      <c r="B26" s="26"/>
      <c r="C26" s="26"/>
      <c r="D26" s="26" t="s">
        <v>25</v>
      </c>
      <c r="E26" s="35">
        <v>0</v>
      </c>
      <c r="F26" s="35"/>
      <c r="G26" s="35">
        <v>0</v>
      </c>
      <c r="H26" s="35"/>
      <c r="I26" s="35">
        <v>0</v>
      </c>
      <c r="J26" s="35"/>
      <c r="K26" s="35">
        <v>0</v>
      </c>
      <c r="L26" s="21"/>
      <c r="M26" s="40">
        <v>400</v>
      </c>
    </row>
    <row r="27" spans="1:16" x14ac:dyDescent="0.2">
      <c r="A27" s="32"/>
      <c r="B27" s="26"/>
      <c r="C27" s="26"/>
      <c r="D27" s="26" t="s">
        <v>24</v>
      </c>
      <c r="E27" s="35">
        <v>0</v>
      </c>
      <c r="F27" s="35"/>
      <c r="G27" s="35">
        <v>0</v>
      </c>
      <c r="H27" s="35"/>
      <c r="I27" s="35">
        <v>0</v>
      </c>
      <c r="J27" s="35"/>
      <c r="K27" s="35">
        <v>0</v>
      </c>
      <c r="L27" s="21"/>
      <c r="M27" s="40">
        <v>5000</v>
      </c>
    </row>
    <row r="28" spans="1:16" x14ac:dyDescent="0.2">
      <c r="A28" s="32"/>
      <c r="B28" s="26"/>
      <c r="C28" s="26"/>
      <c r="D28" s="26" t="s">
        <v>23</v>
      </c>
      <c r="E28" s="35">
        <v>0</v>
      </c>
      <c r="F28" s="35"/>
      <c r="G28" s="35">
        <v>0</v>
      </c>
      <c r="H28" s="35"/>
      <c r="I28" s="35">
        <v>0</v>
      </c>
      <c r="J28" s="35"/>
      <c r="K28" s="35">
        <v>0</v>
      </c>
      <c r="L28" s="21"/>
      <c r="M28" s="40">
        <v>8375</v>
      </c>
    </row>
    <row r="29" spans="1:16" x14ac:dyDescent="0.2">
      <c r="A29" s="32"/>
      <c r="B29" s="26"/>
      <c r="C29" s="26"/>
      <c r="D29" s="26" t="s">
        <v>22</v>
      </c>
      <c r="E29" s="28">
        <v>0</v>
      </c>
      <c r="F29" s="35"/>
      <c r="G29" s="28">
        <v>0</v>
      </c>
      <c r="H29" s="35"/>
      <c r="I29" s="28">
        <v>0</v>
      </c>
      <c r="J29" s="35"/>
      <c r="K29" s="28">
        <v>0</v>
      </c>
      <c r="L29" s="21"/>
      <c r="M29" s="42">
        <v>0</v>
      </c>
    </row>
    <row r="30" spans="1:16" x14ac:dyDescent="0.2">
      <c r="A30" s="32"/>
      <c r="B30" s="26"/>
      <c r="C30" s="26" t="s">
        <v>21</v>
      </c>
      <c r="D30" s="26"/>
      <c r="E30" s="37">
        <f>SUM(E21:E29)</f>
        <v>285.7</v>
      </c>
      <c r="F30" s="31"/>
      <c r="G30" s="37">
        <f>SUM(G21:G29)</f>
        <v>140</v>
      </c>
      <c r="H30" s="31"/>
      <c r="I30" s="37">
        <f>SUM(I21:I29)</f>
        <v>4426.0499999999993</v>
      </c>
      <c r="J30" s="31"/>
      <c r="K30" s="37">
        <f>SUM(K21:K29)</f>
        <v>4080</v>
      </c>
      <c r="L30" s="21"/>
      <c r="M30" s="36">
        <f>SUM(M21:M29)</f>
        <v>18525</v>
      </c>
    </row>
    <row r="31" spans="1:16" ht="30" customHeight="1" x14ac:dyDescent="0.2">
      <c r="A31" s="32"/>
      <c r="B31" s="12"/>
      <c r="C31" s="12"/>
      <c r="D31" s="12"/>
      <c r="E31" s="31"/>
      <c r="F31" s="31"/>
      <c r="G31" s="31"/>
      <c r="H31" s="31"/>
      <c r="I31" s="31"/>
      <c r="J31" s="31"/>
      <c r="K31" s="31"/>
      <c r="L31" s="21"/>
      <c r="M31" s="17"/>
    </row>
    <row r="32" spans="1:16" x14ac:dyDescent="0.2">
      <c r="A32" s="32"/>
      <c r="B32" s="26"/>
      <c r="C32" s="26" t="s">
        <v>20</v>
      </c>
      <c r="D32" s="26"/>
      <c r="E32" s="31"/>
      <c r="F32" s="31"/>
      <c r="G32" s="31"/>
      <c r="H32" s="31"/>
      <c r="I32" s="31"/>
      <c r="J32" s="31"/>
      <c r="K32" s="31"/>
      <c r="L32" s="21"/>
      <c r="M32" s="17"/>
    </row>
    <row r="33" spans="1:14" x14ac:dyDescent="0.2">
      <c r="A33" s="32"/>
      <c r="B33" s="26"/>
      <c r="C33" s="26"/>
      <c r="D33" s="26" t="s">
        <v>19</v>
      </c>
      <c r="E33" s="37">
        <v>50198.2</v>
      </c>
      <c r="F33" s="35"/>
      <c r="G33" s="37">
        <v>32558</v>
      </c>
      <c r="H33" s="37"/>
      <c r="I33" s="37">
        <v>158491.6</v>
      </c>
      <c r="J33" s="37"/>
      <c r="K33" s="37">
        <v>158616</v>
      </c>
      <c r="L33" s="41"/>
      <c r="M33" s="40">
        <v>224572</v>
      </c>
    </row>
    <row r="34" spans="1:14" x14ac:dyDescent="0.2">
      <c r="A34" s="32"/>
      <c r="B34" s="26"/>
      <c r="C34" s="26"/>
      <c r="D34" s="26" t="s">
        <v>18</v>
      </c>
      <c r="E34" s="37">
        <v>15230.82</v>
      </c>
      <c r="F34" s="31"/>
      <c r="G34" s="31">
        <v>17363</v>
      </c>
      <c r="H34" s="31"/>
      <c r="I34" s="37">
        <v>148133.62</v>
      </c>
      <c r="J34" s="31"/>
      <c r="K34" s="31">
        <v>156090</v>
      </c>
      <c r="L34" s="21"/>
      <c r="M34" s="36">
        <v>204010</v>
      </c>
    </row>
    <row r="35" spans="1:14" x14ac:dyDescent="0.2">
      <c r="A35" s="32"/>
      <c r="B35" s="26"/>
      <c r="C35" s="26"/>
      <c r="D35" s="26" t="s">
        <v>17</v>
      </c>
      <c r="E35" s="33">
        <v>0</v>
      </c>
      <c r="F35" s="31"/>
      <c r="G35" s="33">
        <v>0</v>
      </c>
      <c r="H35" s="31"/>
      <c r="I35" s="33">
        <v>0</v>
      </c>
      <c r="J35" s="31"/>
      <c r="K35" s="33">
        <v>0</v>
      </c>
      <c r="L35" s="21"/>
      <c r="M35" s="36">
        <v>45000</v>
      </c>
    </row>
    <row r="36" spans="1:14" x14ac:dyDescent="0.2">
      <c r="A36" s="32"/>
      <c r="B36" s="26"/>
      <c r="C36" s="26"/>
      <c r="D36" s="26" t="s">
        <v>16</v>
      </c>
      <c r="E36" s="37">
        <v>45</v>
      </c>
      <c r="F36" s="31"/>
      <c r="G36" s="37">
        <v>1900</v>
      </c>
      <c r="H36" s="31"/>
      <c r="I36" s="37">
        <v>1315.33</v>
      </c>
      <c r="J36" s="31"/>
      <c r="K36" s="37">
        <v>10900</v>
      </c>
      <c r="L36" s="21"/>
      <c r="M36" s="36">
        <v>23000</v>
      </c>
    </row>
    <row r="37" spans="1:14" x14ac:dyDescent="0.2">
      <c r="A37" s="32"/>
      <c r="B37" s="26"/>
      <c r="C37" s="26"/>
      <c r="D37" s="26" t="s">
        <v>15</v>
      </c>
      <c r="E37" s="37">
        <v>1576.48</v>
      </c>
      <c r="F37" s="31"/>
      <c r="G37" s="37">
        <v>535</v>
      </c>
      <c r="H37" s="31"/>
      <c r="I37" s="37">
        <v>3241.48</v>
      </c>
      <c r="J37" s="31"/>
      <c r="K37" s="37">
        <v>3220</v>
      </c>
      <c r="L37" s="21"/>
      <c r="M37" s="36">
        <v>9200</v>
      </c>
    </row>
    <row r="38" spans="1:14" x14ac:dyDescent="0.2">
      <c r="A38" s="32"/>
      <c r="B38" s="26"/>
      <c r="C38" s="26"/>
      <c r="D38" s="26" t="s">
        <v>14</v>
      </c>
      <c r="E38" s="38">
        <v>254.97</v>
      </c>
      <c r="F38" s="31"/>
      <c r="G38" s="31">
        <v>802</v>
      </c>
      <c r="H38" s="31"/>
      <c r="I38" s="38">
        <v>24124.3</v>
      </c>
      <c r="J38" s="31"/>
      <c r="K38" s="31">
        <v>26093</v>
      </c>
      <c r="L38" s="21"/>
      <c r="M38" s="36">
        <v>28500</v>
      </c>
    </row>
    <row r="39" spans="1:14" x14ac:dyDescent="0.2">
      <c r="A39" s="32"/>
      <c r="B39" s="26"/>
      <c r="C39" s="26"/>
      <c r="D39" s="26" t="s">
        <v>13</v>
      </c>
      <c r="E39" s="38">
        <v>5000</v>
      </c>
      <c r="F39" s="31"/>
      <c r="G39" s="38">
        <v>5000</v>
      </c>
      <c r="H39" s="31"/>
      <c r="I39" s="38">
        <v>8958.5</v>
      </c>
      <c r="J39" s="31"/>
      <c r="K39" s="37">
        <v>9010</v>
      </c>
      <c r="L39" s="21"/>
      <c r="M39" s="36">
        <v>34500</v>
      </c>
    </row>
    <row r="40" spans="1:14" x14ac:dyDescent="0.2">
      <c r="A40" s="32"/>
      <c r="B40" s="26"/>
      <c r="C40" s="26"/>
      <c r="D40" s="26" t="s">
        <v>12</v>
      </c>
      <c r="E40" s="28">
        <v>0</v>
      </c>
      <c r="F40" s="33"/>
      <c r="G40" s="28">
        <v>0</v>
      </c>
      <c r="H40" s="33"/>
      <c r="I40" s="34">
        <v>0</v>
      </c>
      <c r="J40" s="33"/>
      <c r="K40" s="28">
        <v>0</v>
      </c>
      <c r="L40" s="21"/>
      <c r="M40" s="29">
        <v>15000</v>
      </c>
    </row>
    <row r="41" spans="1:14" x14ac:dyDescent="0.2">
      <c r="A41" s="32"/>
      <c r="B41" s="26"/>
      <c r="C41" s="26" t="s">
        <v>11</v>
      </c>
      <c r="D41" s="26"/>
      <c r="E41" s="30">
        <f>ROUND(SUM(E32:E40),5)</f>
        <v>72305.47</v>
      </c>
      <c r="F41" s="31"/>
      <c r="G41" s="30">
        <f>ROUND(SUM(G32:G40),5)</f>
        <v>58158</v>
      </c>
      <c r="H41" s="31"/>
      <c r="I41" s="30">
        <f>SUM(I33:I40)</f>
        <v>344264.82999999996</v>
      </c>
      <c r="J41" s="31"/>
      <c r="K41" s="30">
        <f>SUM(K33:K40)</f>
        <v>363929</v>
      </c>
      <c r="L41" s="21"/>
      <c r="M41" s="29">
        <f>ROUND(SUM(M32:M40),5)</f>
        <v>583782</v>
      </c>
    </row>
    <row r="42" spans="1:14" ht="30" customHeight="1" x14ac:dyDescent="0.2">
      <c r="A42" s="32"/>
      <c r="B42" s="26" t="s">
        <v>10</v>
      </c>
      <c r="C42" s="26"/>
      <c r="D42" s="26"/>
      <c r="E42" s="30">
        <f>SUM(E30+E41)</f>
        <v>72591.17</v>
      </c>
      <c r="F42" s="31"/>
      <c r="G42" s="30">
        <f>SUM(G30+G41)</f>
        <v>58298</v>
      </c>
      <c r="H42" s="31"/>
      <c r="I42" s="30">
        <f>SUM(I30+I41)</f>
        <v>348690.87999999995</v>
      </c>
      <c r="J42" s="31"/>
      <c r="K42" s="30">
        <f>SUM(K30+K41)</f>
        <v>368009</v>
      </c>
      <c r="L42" s="21"/>
      <c r="M42" s="29">
        <f>SUM(M30+M41)</f>
        <v>602307</v>
      </c>
      <c r="N42" s="27"/>
    </row>
    <row r="43" spans="1:14" s="22" customFormat="1" ht="30" customHeight="1" thickBot="1" x14ac:dyDescent="0.25">
      <c r="B43" s="26" t="s">
        <v>9</v>
      </c>
      <c r="C43" s="26"/>
      <c r="D43" s="26"/>
      <c r="E43" s="25">
        <f>+E15+E17-E42</f>
        <v>-70336.92</v>
      </c>
      <c r="F43" s="24"/>
      <c r="G43" s="25">
        <f>+G15+G17-G42</f>
        <v>-56048</v>
      </c>
      <c r="H43" s="24"/>
      <c r="I43" s="25">
        <f>+I15+I17-I42</f>
        <v>89604.280000000028</v>
      </c>
      <c r="J43" s="24"/>
      <c r="K43" s="25">
        <f>+K15+K17-K42</f>
        <v>70241</v>
      </c>
      <c r="L43" s="24"/>
      <c r="M43" s="23">
        <f>+M15+M17-M42</f>
        <v>23975</v>
      </c>
    </row>
    <row r="44" spans="1:14" ht="15" thickTop="1" x14ac:dyDescent="0.2">
      <c r="B44" s="12"/>
      <c r="C44" s="12"/>
      <c r="D44" s="12"/>
      <c r="E44" s="10"/>
      <c r="F44" s="10"/>
      <c r="G44" s="10"/>
      <c r="H44" s="10"/>
      <c r="I44" s="21"/>
      <c r="J44" s="10"/>
      <c r="K44" s="21"/>
      <c r="L44" s="7"/>
      <c r="M44" s="20"/>
      <c r="N44" s="5"/>
    </row>
    <row r="45" spans="1:14" x14ac:dyDescent="0.2">
      <c r="B45" s="12"/>
      <c r="C45" s="12"/>
      <c r="D45" s="12"/>
      <c r="E45" s="19" t="s">
        <v>8</v>
      </c>
      <c r="F45" s="10"/>
      <c r="G45" s="10"/>
      <c r="H45" s="10"/>
      <c r="I45" s="18" t="s">
        <v>7</v>
      </c>
      <c r="J45" s="10"/>
      <c r="K45" s="18" t="s">
        <v>6</v>
      </c>
      <c r="L45" s="7"/>
      <c r="M45" s="8"/>
    </row>
    <row r="46" spans="1:14" x14ac:dyDescent="0.2">
      <c r="B46" s="12"/>
      <c r="C46" s="12"/>
      <c r="D46" s="12"/>
      <c r="E46" s="15" t="s">
        <v>5</v>
      </c>
      <c r="F46" s="10"/>
      <c r="G46" s="10"/>
      <c r="H46" s="10"/>
      <c r="I46" s="16">
        <v>88310.02</v>
      </c>
      <c r="J46" s="10"/>
      <c r="K46" s="16">
        <v>160615.49</v>
      </c>
      <c r="L46" s="7"/>
      <c r="M46" s="17"/>
    </row>
    <row r="47" spans="1:14" x14ac:dyDescent="0.2">
      <c r="B47" s="12"/>
      <c r="C47" s="12"/>
      <c r="D47" s="12"/>
      <c r="E47" s="15" t="s">
        <v>4</v>
      </c>
      <c r="F47" s="10"/>
      <c r="G47" s="10"/>
      <c r="H47" s="10"/>
      <c r="I47" s="16">
        <v>34443.58</v>
      </c>
      <c r="J47" s="10"/>
      <c r="K47" s="16">
        <v>34439.33</v>
      </c>
      <c r="L47" s="7"/>
      <c r="M47" s="8"/>
    </row>
    <row r="48" spans="1:14" x14ac:dyDescent="0.2">
      <c r="B48" s="12"/>
      <c r="C48" s="12"/>
      <c r="D48" s="12"/>
      <c r="E48" s="15" t="s">
        <v>3</v>
      </c>
      <c r="F48" s="10"/>
      <c r="G48" s="10"/>
      <c r="H48" s="10"/>
      <c r="I48" s="14">
        <v>36198.14</v>
      </c>
      <c r="J48" s="10"/>
      <c r="K48" s="14">
        <v>34233.839999999997</v>
      </c>
      <c r="L48" s="7"/>
      <c r="M48" s="8"/>
    </row>
    <row r="49" spans="2:13" ht="15" thickBot="1" x14ac:dyDescent="0.25">
      <c r="B49" s="12"/>
      <c r="C49" s="12"/>
      <c r="D49" s="12"/>
      <c r="E49" s="11" t="s">
        <v>2</v>
      </c>
      <c r="F49" s="10"/>
      <c r="G49" s="10"/>
      <c r="H49" s="10"/>
      <c r="I49" s="13">
        <f>SUM(I46:I48)</f>
        <v>158951.74</v>
      </c>
      <c r="J49" s="10"/>
      <c r="K49" s="13">
        <f>SUM(K46:K48)</f>
        <v>229288.66</v>
      </c>
      <c r="L49" s="7"/>
      <c r="M49" s="8"/>
    </row>
    <row r="50" spans="2:13" ht="15" thickTop="1" x14ac:dyDescent="0.2">
      <c r="B50" s="12"/>
      <c r="C50" s="12"/>
      <c r="D50" s="12"/>
      <c r="E50" s="11"/>
      <c r="F50" s="10"/>
      <c r="G50" s="10"/>
      <c r="H50" s="10"/>
      <c r="I50" s="9"/>
      <c r="J50" s="10"/>
      <c r="K50" s="9"/>
      <c r="L50" s="7"/>
      <c r="M50" s="8"/>
    </row>
    <row r="51" spans="2:13" x14ac:dyDescent="0.2">
      <c r="C51" s="4" t="s">
        <v>1</v>
      </c>
      <c r="I51" s="6"/>
      <c r="K51" s="6"/>
    </row>
    <row r="52" spans="2:13" x14ac:dyDescent="0.2">
      <c r="C52" s="4" t="s">
        <v>0</v>
      </c>
      <c r="I52" s="6"/>
      <c r="K52" s="5"/>
    </row>
  </sheetData>
  <mergeCells count="6">
    <mergeCell ref="A1:M1"/>
    <mergeCell ref="A2:M2"/>
    <mergeCell ref="A3:M3"/>
    <mergeCell ref="A4:M4"/>
    <mergeCell ref="E6:G6"/>
    <mergeCell ref="I6:K6"/>
  </mergeCells>
  <printOptions horizontalCentered="1"/>
  <pageMargins left="0.45" right="0.45" top="0.75" bottom="0.75" header="0.25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Mar18</vt:lpstr>
      <vt:lpstr>'Mar18'!Print_Area</vt:lpstr>
      <vt:lpstr>'Mar18'!Print_Titles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Stevenson</dc:creator>
  <cp:lastModifiedBy>Megan Stevenson</cp:lastModifiedBy>
  <dcterms:created xsi:type="dcterms:W3CDTF">2018-04-18T17:48:54Z</dcterms:created>
  <dcterms:modified xsi:type="dcterms:W3CDTF">2018-04-18T17:49:23Z</dcterms:modified>
</cp:coreProperties>
</file>